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map l" sheetId="1" r:id="rId4"/>
    <sheet name="map m" sheetId="2" r:id="rId5"/>
  </sheets>
</workbook>
</file>

<file path=xl/sharedStrings.xml><?xml version="1.0" encoding="utf-8"?>
<sst xmlns="http://schemas.openxmlformats.org/spreadsheetml/2006/main" uniqueCount="63">
  <si/>
  <si>
    <t>Table 1</t>
  </si>
  <si>
    <t>MIDI inst idx</t>
  </si>
  <si>
    <t>count</t>
  </si>
  <si>
    <t>inst num</t>
  </si>
  <si>
    <t>total count</t>
  </si>
  <si>
    <t># to move</t>
  </si>
  <si>
    <t>result</t>
  </si>
  <si>
    <t>BD</t>
  </si>
  <si>
    <t>SD</t>
  </si>
  <si>
    <t>SS</t>
  </si>
  <si>
    <t>CL</t>
  </si>
  <si>
    <t>LT</t>
  </si>
  <si>
    <t>MT</t>
  </si>
  <si>
    <t>HT</t>
  </si>
  <si>
    <t>CHH</t>
  </si>
  <si>
    <t>PHH</t>
  </si>
  <si>
    <t>OHH</t>
  </si>
  <si>
    <t>TB</t>
  </si>
  <si>
    <t>RD</t>
  </si>
  <si>
    <t>RB</t>
  </si>
  <si>
    <t>CR</t>
  </si>
  <si>
    <t>SP</t>
  </si>
  <si>
    <t>CHC</t>
  </si>
  <si>
    <t>CB</t>
  </si>
  <si>
    <t>to cl</t>
  </si>
  <si>
    <t># wood block hi</t>
  </si>
  <si>
    <t># wood block lo</t>
  </si>
  <si>
    <t># vibraslap</t>
  </si>
  <si>
    <t>to hi tom</t>
  </si>
  <si>
    <t># bongo hi</t>
  </si>
  <si>
    <t>to m tom</t>
  </si>
  <si>
    <t># bongo lo</t>
  </si>
  <si>
    <t># conga mute hi</t>
  </si>
  <si>
    <t># conga hi</t>
  </si>
  <si>
    <t>to l tom</t>
  </si>
  <si>
    <t># conga low</t>
  </si>
  <si>
    <t># timbales hi</t>
  </si>
  <si>
    <t>to lo tom</t>
  </si>
  <si>
    <t># timbales low</t>
  </si>
  <si>
    <t>to phh</t>
  </si>
  <si>
    <t># agogo hi</t>
  </si>
  <si>
    <t># agogo lo</t>
  </si>
  <si>
    <t># cabasa</t>
  </si>
  <si>
    <t># maracas</t>
  </si>
  <si>
    <t># whistle short</t>
  </si>
  <si>
    <t># whistle long</t>
  </si>
  <si>
    <t>to CB</t>
  </si>
  <si>
    <t># short guiro</t>
  </si>
  <si>
    <t># long guiro</t>
  </si>
  <si>
    <t># cuica mute</t>
  </si>
  <si>
    <t># cuica open</t>
  </si>
  <si>
    <t>to CR</t>
  </si>
  <si>
    <t># mute triangle</t>
  </si>
  <si>
    <t># open triangle</t>
  </si>
  <si>
    <t>TT</t>
  </si>
  <si>
    <t>HH</t>
  </si>
  <si>
    <t>to rd</t>
  </si>
  <si>
    <t>cr2</t>
  </si>
  <si>
    <t>sp</t>
  </si>
  <si>
    <t>chc</t>
  </si>
  <si>
    <t>to tt</t>
  </si>
  <si>
    <t>to RB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</si>
</sst>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sz val="12"/>
      <color indexed="9"/>
      <name val="Helvetica Neue"/>
    </font>
    <font>
      <b val="1"/>
      <sz val="10"/>
      <color indexed="8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3" fillId="2" borderId="1" applyNumberFormat="1" applyFont="1" applyFill="1" applyBorder="1" applyAlignment="1" applyProtection="0">
      <alignment vertical="top" wrapText="1"/>
    </xf>
    <xf numFmtId="0" fontId="3" fillId="2" borderId="1" applyNumberFormat="0" applyFont="1" applyFill="1" applyBorder="1" applyAlignment="1" applyProtection="0">
      <alignment vertical="top" wrapText="1"/>
    </xf>
    <xf numFmtId="0" fontId="3" fillId="3" borderId="2" applyNumberFormat="1" applyFont="1" applyFill="1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0" fillId="4" borderId="4" applyNumberFormat="1" applyFont="1" applyFill="1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0" fontId="3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3" fillId="3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fillId="5" borderId="7" applyNumberFormat="1" applyFont="1" applyFill="1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fillId="6" borderId="7" applyNumberFormat="1" applyFont="1" applyFill="1" applyBorder="1" applyAlignment="1" applyProtection="0">
      <alignment vertical="top" wrapText="1"/>
    </xf>
    <xf numFmtId="0" fontId="0" fillId="7" borderId="7" applyNumberFormat="1" applyFont="1" applyFill="1" applyBorder="1" applyAlignment="1" applyProtection="0">
      <alignment vertical="top" wrapText="1"/>
    </xf>
    <xf numFmtId="0" fontId="0" fillId="4" borderId="7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8" borderId="7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f"/>
      <rgbColor rgb="ffb8b8b8"/>
      <rgbColor rgb="ffbdc0bf"/>
      <rgbColor rgb="ffa5a5a5"/>
      <rgbColor rgb="ff3f3f3f"/>
      <rgbColor rgb="ffdbdbdb"/>
      <rgbColor rgb="fff8ba00"/>
      <rgbColor rgb="ff61b067"/>
      <rgbColor rgb="ffed9b75"/>
      <rgbColor rgb="ffed9c73"/>
      <rgbColor rgb="ff92ce96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autoTitleDeleted val="1"/>
    <c:plotArea>
      <c:layout>
        <c:manualLayout>
          <c:layoutTarget val="inner"/>
          <c:xMode val="edge"/>
          <c:yMode val="edge"/>
          <c:x val="0.0881566"/>
          <c:y val="0.12368"/>
          <c:w val="0.906843"/>
          <c:h val="0.8103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'map l'!$G$2</c:f>
              <c:strCache>
                <c:ptCount val="1"/>
                <c:pt idx="0">
                  <c:v>result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'map l'!$I$3,'map l'!$I$6,'map l'!$I$9,'map l'!$I$11,'map l'!$I$13,'map l'!$I$15,'map l'!$I$17,'map l'!$I$20:$I$23,'map l'!$I$25,'map l'!$I$28,'map l'!$I$30,'map l'!$I$32:$I$34,'map l'!$I$36</c:f>
              <c:strCache>
                <c:ptCount val="18"/>
                <c:pt idx="0">
                  <c:v>BD</c:v>
                </c:pt>
                <c:pt idx="1">
                  <c:v>SD</c:v>
                </c:pt>
                <c:pt idx="2">
                  <c:v>SS</c:v>
                </c:pt>
                <c:pt idx="3">
                  <c:v>CL</c:v>
                </c:pt>
                <c:pt idx="4">
                  <c:v>LT</c:v>
                </c:pt>
                <c:pt idx="5">
                  <c:v>MT</c:v>
                </c:pt>
                <c:pt idx="6">
                  <c:v>HT</c:v>
                </c:pt>
                <c:pt idx="7">
                  <c:v>CHH</c:v>
                </c:pt>
                <c:pt idx="8">
                  <c:v>PHH</c:v>
                </c:pt>
                <c:pt idx="9">
                  <c:v>OHH</c:v>
                </c:pt>
                <c:pt idx="10">
                  <c:v>TB</c:v>
                </c:pt>
                <c:pt idx="11">
                  <c:v>RD</c:v>
                </c:pt>
                <c:pt idx="12">
                  <c:v>RB</c:v>
                </c:pt>
                <c:pt idx="13">
                  <c:v>CR</c:v>
                </c:pt>
                <c:pt idx="14">
                  <c:v>SP</c:v>
                </c:pt>
                <c:pt idx="15">
                  <c:v>CHC</c:v>
                </c:pt>
                <c:pt idx="16">
                  <c:v>CB</c:v>
                </c:pt>
                <c:pt idx="17">
                  <c:v>CL</c:v>
                </c:pt>
              </c:strCache>
            </c:strRef>
          </c:cat>
          <c:val>
            <c:numRef>
              <c:f>'map l'!$G$3,'map l'!$G$6,'map l'!$G$9,'map l'!$G$11,'map l'!$G$13,'map l'!$G$15,'map l'!$G$17,'map l'!$G$20,'map l'!$G$21,'map l'!$G$22,'map l'!$G$23,'map l'!$G$25,'map l'!$G$28,'map l'!$G$30,'map l'!$G$32,'map l'!$G$33,'map l'!$G$34,'map l'!$G$36</c:f>
              <c:numCache>
                <c:ptCount val="18"/>
                <c:pt idx="0">
                  <c:v>394222.000000</c:v>
                </c:pt>
                <c:pt idx="1">
                  <c:v>390514.000000</c:v>
                </c:pt>
                <c:pt idx="2">
                  <c:v>382558.000000</c:v>
                </c:pt>
                <c:pt idx="3">
                  <c:v>346285.000000</c:v>
                </c:pt>
                <c:pt idx="4">
                  <c:v>359292.000000</c:v>
                </c:pt>
                <c:pt idx="5">
                  <c:v>383705.000000</c:v>
                </c:pt>
                <c:pt idx="6">
                  <c:v>358437.000000</c:v>
                </c:pt>
                <c:pt idx="7">
                  <c:v>373739.000000</c:v>
                </c:pt>
                <c:pt idx="8">
                  <c:v>363533.000000</c:v>
                </c:pt>
                <c:pt idx="9">
                  <c:v>334519.000000</c:v>
                </c:pt>
                <c:pt idx="10">
                  <c:v>390913.000000</c:v>
                </c:pt>
                <c:pt idx="11">
                  <c:v>373253.000000</c:v>
                </c:pt>
                <c:pt idx="12">
                  <c:v>363905.000000</c:v>
                </c:pt>
                <c:pt idx="13">
                  <c:v>372949.000000</c:v>
                </c:pt>
                <c:pt idx="14">
                  <c:v>380179.000000</c:v>
                </c:pt>
                <c:pt idx="15">
                  <c:v>363619.000000</c:v>
                </c:pt>
                <c:pt idx="16">
                  <c:v>368032.000000</c:v>
                </c:pt>
                <c:pt idx="17">
                  <c:v>415816.000000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5000"/>
        <c:minorUnit val="52500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987006"/>
          <c:y val="0"/>
          <c:w val="0.841198"/>
          <c:h val="0.064066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autoTitleDeleted val="1"/>
    <c:plotArea>
      <c:layout>
        <c:manualLayout>
          <c:layoutTarget val="inner"/>
          <c:xMode val="edge"/>
          <c:yMode val="edge"/>
          <c:x val="0.195273"/>
          <c:y val="0.12368"/>
          <c:w val="0.799727"/>
          <c:h val="0.8103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'map m'!$G$2</c:f>
              <c:strCache>
                <c:ptCount val="1"/>
                <c:pt idx="0">
                  <c:v>result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'map m'!$I$3,'map m'!$I$6,'map m'!$I$12,'map m'!$I$19,'map m'!$I$24,'map m'!$I$27,'map m'!$I$30,'map m'!$I$35</c:f>
              <c:strCache>
                <c:ptCount val="8"/>
                <c:pt idx="0">
                  <c:v>BD</c:v>
                </c:pt>
                <c:pt idx="1">
                  <c:v>SD</c:v>
                </c:pt>
                <c:pt idx="2">
                  <c:v>TT</c:v>
                </c:pt>
                <c:pt idx="3">
                  <c:v>HH</c:v>
                </c:pt>
                <c:pt idx="4">
                  <c:v>RD</c:v>
                </c:pt>
                <c:pt idx="5">
                  <c:v>RB</c:v>
                </c:pt>
                <c:pt idx="6">
                  <c:v>CR</c:v>
                </c:pt>
                <c:pt idx="7">
                  <c:v>CL</c:v>
                </c:pt>
              </c:strCache>
            </c:strRef>
          </c:cat>
          <c:val>
            <c:numRef>
              <c:f>'map m'!$G$3,'map m'!$G$6,'map m'!$G$12,'map m'!$G$19,'map m'!$G$24,'map m'!$G$27,'map m'!$G$30,'map m'!$G$35</c:f>
              <c:numCache>
                <c:ptCount val="8"/>
                <c:pt idx="0">
                  <c:v>794222.000000</c:v>
                </c:pt>
                <c:pt idx="1">
                  <c:v>890514.000000</c:v>
                </c:pt>
                <c:pt idx="2">
                  <c:v>810928.000000</c:v>
                </c:pt>
                <c:pt idx="3">
                  <c:v>893082.000000</c:v>
                </c:pt>
                <c:pt idx="4">
                  <c:v>864166.000000</c:v>
                </c:pt>
                <c:pt idx="5">
                  <c:v>839312.000000</c:v>
                </c:pt>
                <c:pt idx="6">
                  <c:v>766747.000000</c:v>
                </c:pt>
                <c:pt idx="7">
                  <c:v>856499.000000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  <c:max val="1e+06"/>
          <c:min val="0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50000"/>
        <c:minorUnit val="125000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108373"/>
          <c:y val="0"/>
          <c:w val="0.832171"/>
          <c:h val="0.064066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9</xdr:col>
      <xdr:colOff>403860</xdr:colOff>
      <xdr:row>0</xdr:row>
      <xdr:rowOff>0</xdr:rowOff>
    </xdr:from>
    <xdr:to>
      <xdr:col>14</xdr:col>
      <xdr:colOff>690285</xdr:colOff>
      <xdr:row>18</xdr:row>
      <xdr:rowOff>63042</xdr:rowOff>
    </xdr:to>
    <xdr:graphicFrame>
      <xdr:nvGraphicFramePr>
        <xdr:cNvPr id="2" name="Chart 2"/>
        <xdr:cNvGraphicFramePr/>
      </xdr:nvGraphicFramePr>
      <xdr:xfrm>
        <a:off x="6979285" y="-18403"/>
        <a:ext cx="6509425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9</xdr:col>
      <xdr:colOff>1038542</xdr:colOff>
      <xdr:row>0</xdr:row>
      <xdr:rowOff>2044</xdr:rowOff>
    </xdr:from>
    <xdr:to>
      <xdr:col>12</xdr:col>
      <xdr:colOff>605044</xdr:colOff>
      <xdr:row>18</xdr:row>
      <xdr:rowOff>65087</xdr:rowOff>
    </xdr:to>
    <xdr:graphicFrame>
      <xdr:nvGraphicFramePr>
        <xdr:cNvPr id="4" name="Chart 4"/>
        <xdr:cNvGraphicFramePr/>
      </xdr:nvGraphicFramePr>
      <xdr:xfrm>
        <a:off x="7688500" y="2044"/>
        <a:ext cx="3300302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59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2.1953" style="1" customWidth="1"/>
    <col min="2" max="2" width="10.8516" style="1" customWidth="1"/>
    <col min="3" max="3" width="8.57031" style="1" customWidth="1"/>
    <col min="4" max="4" width="3.00781" style="1" customWidth="1"/>
    <col min="5" max="5" width="10.5547" style="1" customWidth="1"/>
    <col min="6" max="6" width="9.32812" style="1" customWidth="1"/>
    <col min="7" max="7" width="9.17969" style="1" customWidth="1"/>
    <col min="8" max="8" width="17.5" style="1" customWidth="1"/>
    <col min="9" max="9" width="5.22656" style="1" customWidth="1"/>
    <col min="10" max="256" width="16.3516" style="1" customWidth="1"/>
  </cols>
  <sheetData>
    <row r="1" ht="27.65" customHeight="1">
      <c r="A1" t="s" s="2">
        <v>1</v>
      </c>
      <c r="B1" s="2"/>
      <c r="C1" s="2"/>
      <c r="D1" s="2"/>
      <c r="E1" s="2"/>
      <c r="F1" s="2"/>
      <c r="G1" s="2"/>
      <c r="H1" s="2"/>
      <c r="I1" s="2"/>
    </row>
    <row r="2" ht="20.25" customHeight="1">
      <c r="A2" t="s" s="3">
        <v>2</v>
      </c>
      <c r="B2" t="s" s="3">
        <v>3</v>
      </c>
      <c r="C2" t="s" s="3">
        <v>4</v>
      </c>
      <c r="D2" s="4"/>
      <c r="E2" t="s" s="3">
        <v>5</v>
      </c>
      <c r="F2" t="s" s="3">
        <v>6</v>
      </c>
      <c r="G2" t="s" s="3">
        <v>7</v>
      </c>
      <c r="H2" s="4"/>
      <c r="I2" s="4"/>
    </row>
    <row r="3" ht="20.25" customHeight="1">
      <c r="A3" s="5">
        <v>0</v>
      </c>
      <c r="B3" s="6">
        <v>497179</v>
      </c>
      <c r="C3" s="7">
        <v>0</v>
      </c>
      <c r="D3" s="8"/>
      <c r="E3" s="7">
        <f>SUM(B3:B4)</f>
        <v>1344222</v>
      </c>
      <c r="F3" s="9">
        <f>-1*SUM(F30,F32,F33,F25)</f>
        <v>-950000</v>
      </c>
      <c r="G3" s="7">
        <f>SUM(E3:F3)</f>
        <v>394222</v>
      </c>
      <c r="H3" s="8"/>
      <c r="I3" t="s" s="10">
        <v>8</v>
      </c>
    </row>
    <row r="4" ht="20.05" customHeight="1">
      <c r="A4" s="11">
        <v>1</v>
      </c>
      <c r="B4" s="12">
        <v>847043</v>
      </c>
      <c r="C4" s="13">
        <v>0</v>
      </c>
      <c r="D4" s="14"/>
      <c r="E4" s="14"/>
      <c r="F4" s="14"/>
      <c r="G4" s="14"/>
      <c r="H4" s="14"/>
      <c r="I4" s="14"/>
    </row>
    <row r="5" ht="8.35" customHeight="1">
      <c r="A5" s="15"/>
      <c r="B5" s="16"/>
      <c r="C5" s="14"/>
      <c r="D5" s="14"/>
      <c r="E5" s="14"/>
      <c r="F5" s="14"/>
      <c r="G5" s="14"/>
      <c r="H5" s="14"/>
      <c r="I5" s="14"/>
    </row>
    <row r="6" ht="20.05" customHeight="1">
      <c r="A6" s="11">
        <v>3</v>
      </c>
      <c r="B6" s="12">
        <v>560770</v>
      </c>
      <c r="C6" s="13">
        <v>1</v>
      </c>
      <c r="D6" s="14"/>
      <c r="E6" s="13">
        <f>SUM(B6:B7)</f>
        <v>940514</v>
      </c>
      <c r="F6" s="17">
        <f>-1*SUM(F9,F11)</f>
        <v>-550000</v>
      </c>
      <c r="G6" s="13">
        <f>SUM(E6:F6)</f>
        <v>390514</v>
      </c>
      <c r="H6" s="14"/>
      <c r="I6" t="s" s="18">
        <v>9</v>
      </c>
    </row>
    <row r="7" ht="20.05" customHeight="1">
      <c r="A7" s="11">
        <v>5</v>
      </c>
      <c r="B7" s="12">
        <v>379744</v>
      </c>
      <c r="C7" s="13">
        <v>1</v>
      </c>
      <c r="D7" s="14"/>
      <c r="E7" s="14"/>
      <c r="F7" s="14"/>
      <c r="G7" s="14"/>
      <c r="H7" s="14"/>
      <c r="I7" s="14"/>
    </row>
    <row r="8" ht="8.35" customHeight="1">
      <c r="A8" s="15"/>
      <c r="B8" s="16"/>
      <c r="C8" s="14"/>
      <c r="D8" s="14"/>
      <c r="E8" s="14"/>
      <c r="F8" s="14"/>
      <c r="G8" s="14"/>
      <c r="H8" s="14"/>
      <c r="I8" s="14"/>
    </row>
    <row r="9" ht="20.05" customHeight="1">
      <c r="A9" s="11">
        <v>2</v>
      </c>
      <c r="B9" s="12">
        <v>82558</v>
      </c>
      <c r="C9" s="13">
        <v>2</v>
      </c>
      <c r="D9" s="14"/>
      <c r="E9" s="13">
        <f>SUM(B9)</f>
        <v>82558</v>
      </c>
      <c r="F9" s="17">
        <v>300000</v>
      </c>
      <c r="G9" s="13">
        <f>SUM(E9:F9)</f>
        <v>382558</v>
      </c>
      <c r="H9" s="14"/>
      <c r="I9" t="s" s="18">
        <v>10</v>
      </c>
    </row>
    <row r="10" ht="8.35" customHeight="1">
      <c r="A10" s="15"/>
      <c r="B10" s="16"/>
      <c r="C10" s="14"/>
      <c r="D10" s="14"/>
      <c r="E10" s="14"/>
      <c r="F10" s="14"/>
      <c r="G10" s="14"/>
      <c r="H10" s="14"/>
      <c r="I10" s="14"/>
    </row>
    <row r="11" ht="20.05" customHeight="1">
      <c r="A11" s="11">
        <v>4</v>
      </c>
      <c r="B11" s="12">
        <v>96285</v>
      </c>
      <c r="C11" s="13">
        <v>3</v>
      </c>
      <c r="D11" s="14"/>
      <c r="E11" s="13">
        <f>SUM(B11)</f>
        <v>96285</v>
      </c>
      <c r="F11" s="17">
        <v>250000</v>
      </c>
      <c r="G11" s="13">
        <f>SUM(E11:F11)</f>
        <v>346285</v>
      </c>
      <c r="H11" s="14"/>
      <c r="I11" t="s" s="18">
        <v>11</v>
      </c>
    </row>
    <row r="12" ht="8.35" customHeight="1">
      <c r="A12" s="15"/>
      <c r="B12" s="16"/>
      <c r="C12" s="14"/>
      <c r="D12" s="14"/>
      <c r="E12" s="14"/>
      <c r="F12" s="14"/>
      <c r="G12" s="14"/>
      <c r="H12" s="14"/>
      <c r="I12" s="14"/>
    </row>
    <row r="13" ht="20.05" customHeight="1">
      <c r="A13" s="11">
        <v>6</v>
      </c>
      <c r="B13" s="12">
        <v>52412</v>
      </c>
      <c r="C13" s="13">
        <v>4</v>
      </c>
      <c r="D13" s="14"/>
      <c r="E13" s="13">
        <f>SUM(B13:B14)</f>
        <v>107476</v>
      </c>
      <c r="F13" s="19">
        <v>200000</v>
      </c>
      <c r="G13" s="13">
        <f>SUM(E13:F13)+E45+E47</f>
        <v>359292</v>
      </c>
      <c r="H13" s="14"/>
      <c r="I13" t="s" s="18">
        <v>12</v>
      </c>
    </row>
    <row r="14" ht="20.05" customHeight="1">
      <c r="A14" s="11">
        <v>8</v>
      </c>
      <c r="B14" s="12">
        <v>55064</v>
      </c>
      <c r="C14" s="13">
        <v>4</v>
      </c>
      <c r="D14" s="14"/>
      <c r="E14" s="14"/>
      <c r="F14" s="14"/>
      <c r="G14" s="14"/>
      <c r="H14" s="14"/>
      <c r="I14" s="14"/>
    </row>
    <row r="15" ht="20.05" customHeight="1">
      <c r="A15" s="11">
        <v>10</v>
      </c>
      <c r="B15" s="12">
        <v>54611</v>
      </c>
      <c r="C15" s="13">
        <v>5</v>
      </c>
      <c r="D15" s="14"/>
      <c r="E15" s="13">
        <f>SUM(B15:B16)</f>
        <v>89540</v>
      </c>
      <c r="F15" s="19">
        <v>200000</v>
      </c>
      <c r="G15" s="13">
        <f>SUM(E15:F15)+E42+E43</f>
        <v>383705</v>
      </c>
      <c r="H15" s="14"/>
      <c r="I15" t="s" s="18">
        <v>13</v>
      </c>
    </row>
    <row r="16" ht="20.05" customHeight="1">
      <c r="A16" s="11">
        <v>12</v>
      </c>
      <c r="B16" s="12">
        <v>34929</v>
      </c>
      <c r="C16" s="13">
        <v>5</v>
      </c>
      <c r="D16" s="14"/>
      <c r="E16" s="14"/>
      <c r="F16" s="14"/>
      <c r="G16" s="14"/>
      <c r="H16" s="14"/>
      <c r="I16" s="14"/>
    </row>
    <row r="17" ht="20.05" customHeight="1">
      <c r="A17" s="11">
        <v>13</v>
      </c>
      <c r="B17" s="12">
        <v>31880</v>
      </c>
      <c r="C17" s="13">
        <v>6</v>
      </c>
      <c r="D17" s="14"/>
      <c r="E17" s="13">
        <f>SUM(B17:B18)</f>
        <v>46499</v>
      </c>
      <c r="F17" s="19">
        <v>200000</v>
      </c>
      <c r="G17" s="13">
        <f>SUM(E17:F17)+E41+E44+E46</f>
        <v>358437</v>
      </c>
      <c r="H17" s="14"/>
      <c r="I17" t="s" s="18">
        <v>14</v>
      </c>
    </row>
    <row r="18" ht="20.05" customHeight="1">
      <c r="A18" s="11">
        <v>15</v>
      </c>
      <c r="B18" s="12">
        <v>14619</v>
      </c>
      <c r="C18" s="13">
        <v>6</v>
      </c>
      <c r="D18" s="14"/>
      <c r="E18" s="14"/>
      <c r="F18" s="14"/>
      <c r="G18" s="14"/>
      <c r="H18" s="14"/>
      <c r="I18" s="14"/>
    </row>
    <row r="19" ht="8.35" customHeight="1">
      <c r="A19" s="15"/>
      <c r="B19" s="16"/>
      <c r="C19" s="14"/>
      <c r="D19" s="14"/>
      <c r="E19" s="14"/>
      <c r="F19" s="14"/>
      <c r="G19" s="14"/>
      <c r="H19" s="14"/>
      <c r="I19" s="14"/>
    </row>
    <row r="20" ht="20.05" customHeight="1">
      <c r="A20" s="11">
        <v>7</v>
      </c>
      <c r="B20" s="12">
        <v>1623739</v>
      </c>
      <c r="C20" s="13">
        <v>7</v>
      </c>
      <c r="D20" s="14"/>
      <c r="E20" s="13">
        <f>SUM(B20)</f>
        <v>1623739</v>
      </c>
      <c r="F20" s="20">
        <f>-1*SUM(F28,F13,F15,F17,F34,F21)</f>
        <v>-1250000</v>
      </c>
      <c r="G20" s="13">
        <f>SUM(E20:F20)</f>
        <v>373739</v>
      </c>
      <c r="H20" s="14"/>
      <c r="I20" t="s" s="18">
        <v>15</v>
      </c>
    </row>
    <row r="21" ht="20.05" customHeight="1">
      <c r="A21" s="11">
        <v>9</v>
      </c>
      <c r="B21" s="12">
        <v>284824</v>
      </c>
      <c r="C21" s="13">
        <v>8</v>
      </c>
      <c r="D21" s="14"/>
      <c r="E21" s="13">
        <f>SUM(B21)</f>
        <v>284824</v>
      </c>
      <c r="F21" s="20">
        <v>50000</v>
      </c>
      <c r="G21" s="13">
        <f>E21+E55+E49+E48+F21</f>
        <v>363533</v>
      </c>
      <c r="H21" s="14"/>
      <c r="I21" t="s" s="18">
        <v>16</v>
      </c>
    </row>
    <row r="22" ht="20.05" customHeight="1">
      <c r="A22" s="11">
        <v>11</v>
      </c>
      <c r="B22" s="12">
        <v>334519</v>
      </c>
      <c r="C22" s="13">
        <v>9</v>
      </c>
      <c r="D22" s="14"/>
      <c r="E22" s="13">
        <f>SUM(B22)</f>
        <v>334519</v>
      </c>
      <c r="F22" s="14"/>
      <c r="G22" s="13">
        <f>E22</f>
        <v>334519</v>
      </c>
      <c r="H22" s="14"/>
      <c r="I22" t="s" s="18">
        <v>17</v>
      </c>
    </row>
    <row r="23" ht="20.05" customHeight="1">
      <c r="A23" s="11">
        <v>19</v>
      </c>
      <c r="B23" s="12">
        <v>390913</v>
      </c>
      <c r="C23" s="13">
        <v>10</v>
      </c>
      <c r="D23" s="14"/>
      <c r="E23" s="13">
        <f>SUM(B23)</f>
        <v>390913</v>
      </c>
      <c r="F23" s="14"/>
      <c r="G23" s="13">
        <f>E23</f>
        <v>390913</v>
      </c>
      <c r="H23" s="14"/>
      <c r="I23" t="s" s="18">
        <v>18</v>
      </c>
    </row>
    <row r="24" ht="8.35" customHeight="1">
      <c r="A24" s="15"/>
      <c r="B24" s="16"/>
      <c r="C24" s="14"/>
      <c r="D24" s="14"/>
      <c r="E24" s="14"/>
      <c r="F24" s="14"/>
      <c r="G24" s="14"/>
      <c r="H24" s="14"/>
      <c r="I24" s="14"/>
    </row>
    <row r="25" ht="20.05" customHeight="1">
      <c r="A25" s="11">
        <v>16</v>
      </c>
      <c r="B25" s="12">
        <v>246586</v>
      </c>
      <c r="C25" s="13">
        <v>11</v>
      </c>
      <c r="D25" s="14"/>
      <c r="E25" s="13">
        <f>SUM(B25:B26)</f>
        <v>323253</v>
      </c>
      <c r="F25" s="21">
        <v>50000</v>
      </c>
      <c r="G25" s="13">
        <f>E25+F25</f>
        <v>373253</v>
      </c>
      <c r="H25" s="14"/>
      <c r="I25" t="s" s="18">
        <v>19</v>
      </c>
    </row>
    <row r="26" ht="20.05" customHeight="1">
      <c r="A26" s="11">
        <v>24</v>
      </c>
      <c r="B26" s="12">
        <v>76667</v>
      </c>
      <c r="C26" s="13">
        <v>11</v>
      </c>
      <c r="D26" s="14"/>
      <c r="E26" s="14"/>
      <c r="F26" s="14"/>
      <c r="G26" s="14"/>
      <c r="H26" s="14"/>
      <c r="I26" s="14"/>
    </row>
    <row r="27" ht="8.35" customHeight="1">
      <c r="A27" s="15"/>
      <c r="B27" s="16"/>
      <c r="C27" s="14"/>
      <c r="D27" s="14"/>
      <c r="E27" s="14"/>
      <c r="F27" s="14"/>
      <c r="G27" s="14"/>
      <c r="H27" s="14"/>
      <c r="I27" s="14"/>
    </row>
    <row r="28" ht="20.05" customHeight="1">
      <c r="A28" s="11">
        <v>18</v>
      </c>
      <c r="B28" s="12">
        <v>63905</v>
      </c>
      <c r="C28" s="13">
        <v>12</v>
      </c>
      <c r="D28" s="14"/>
      <c r="E28" s="13">
        <f>SUM(B28)</f>
        <v>63905</v>
      </c>
      <c r="F28" s="20">
        <v>300000</v>
      </c>
      <c r="G28" s="13">
        <f>E28+F28</f>
        <v>363905</v>
      </c>
      <c r="H28" s="14"/>
      <c r="I28" t="s" s="18">
        <v>20</v>
      </c>
    </row>
    <row r="29" ht="8.35" customHeight="1">
      <c r="A29" s="15"/>
      <c r="B29" s="16"/>
      <c r="C29" s="14"/>
      <c r="D29" s="14"/>
      <c r="E29" s="14"/>
      <c r="F29" s="14"/>
      <c r="G29" s="14"/>
      <c r="H29" s="14"/>
      <c r="I29" s="14"/>
    </row>
    <row r="30" ht="20.05" customHeight="1">
      <c r="A30" s="11">
        <v>14</v>
      </c>
      <c r="B30" s="12">
        <v>86882</v>
      </c>
      <c r="C30" s="13">
        <v>13</v>
      </c>
      <c r="D30" s="14"/>
      <c r="E30" s="13">
        <f>SUM(B30:B31)</f>
        <v>141199</v>
      </c>
      <c r="F30" s="21">
        <v>200000</v>
      </c>
      <c r="G30" s="13">
        <f>SUM(E30:F30)+E58+E59</f>
        <v>372949</v>
      </c>
      <c r="H30" s="14"/>
      <c r="I30" t="s" s="18">
        <v>21</v>
      </c>
    </row>
    <row r="31" ht="20.05" customHeight="1">
      <c r="A31" s="11">
        <v>22</v>
      </c>
      <c r="B31" s="12">
        <v>54317</v>
      </c>
      <c r="C31" s="13">
        <v>13</v>
      </c>
      <c r="D31" s="14"/>
      <c r="E31" s="14"/>
      <c r="F31" s="14"/>
      <c r="G31" s="14"/>
      <c r="H31" s="14"/>
      <c r="I31" s="14"/>
    </row>
    <row r="32" ht="20.05" customHeight="1">
      <c r="A32" s="11">
        <v>20</v>
      </c>
      <c r="B32" s="12">
        <v>30179</v>
      </c>
      <c r="C32" s="13">
        <v>14</v>
      </c>
      <c r="D32" s="14"/>
      <c r="E32" s="13">
        <f>SUM(B32)</f>
        <v>30179</v>
      </c>
      <c r="F32" s="21">
        <v>350000</v>
      </c>
      <c r="G32" s="13">
        <f>SUM(E32:F32)</f>
        <v>380179</v>
      </c>
      <c r="H32" s="14"/>
      <c r="I32" t="s" s="18">
        <v>22</v>
      </c>
    </row>
    <row r="33" ht="20.05" customHeight="1">
      <c r="A33" s="11">
        <v>17</v>
      </c>
      <c r="B33" s="12">
        <v>13619</v>
      </c>
      <c r="C33" s="13">
        <v>15</v>
      </c>
      <c r="D33" s="14"/>
      <c r="E33" s="13">
        <f>SUM(B33)</f>
        <v>13619</v>
      </c>
      <c r="F33" s="21">
        <v>350000</v>
      </c>
      <c r="G33" s="13">
        <f>SUM(E33:F33)</f>
        <v>363619</v>
      </c>
      <c r="H33" s="14"/>
      <c r="I33" t="s" s="18">
        <v>23</v>
      </c>
    </row>
    <row r="34" ht="20.05" customHeight="1">
      <c r="A34" s="11">
        <v>21</v>
      </c>
      <c r="B34" s="12">
        <v>54083</v>
      </c>
      <c r="C34" s="13">
        <v>16</v>
      </c>
      <c r="D34" s="14"/>
      <c r="E34" s="13">
        <f>SUM(B34)</f>
        <v>54083</v>
      </c>
      <c r="F34" s="20">
        <v>300000</v>
      </c>
      <c r="G34" s="13">
        <f>SUM(E34:F34)+E54</f>
        <v>368032</v>
      </c>
      <c r="H34" s="14"/>
      <c r="I34" t="s" s="18">
        <v>24</v>
      </c>
    </row>
    <row r="35" ht="8.35" customHeight="1">
      <c r="A35" s="15"/>
      <c r="B35" s="16"/>
      <c r="C35" s="14"/>
      <c r="D35" s="14"/>
      <c r="E35" s="14"/>
      <c r="F35" s="14"/>
      <c r="G35" s="14"/>
      <c r="H35" s="14"/>
      <c r="I35" s="14"/>
    </row>
    <row r="36" ht="20.05" customHeight="1">
      <c r="A36" s="11">
        <v>40</v>
      </c>
      <c r="B36" s="12">
        <v>14330</v>
      </c>
      <c r="C36" s="13">
        <v>17</v>
      </c>
      <c r="D36" s="14"/>
      <c r="E36" s="13">
        <f>SUM(B36:B38)</f>
        <v>34689</v>
      </c>
      <c r="F36" s="14"/>
      <c r="G36" s="13">
        <f>SUM(E36:F36)+E50+E51</f>
        <v>415816</v>
      </c>
      <c r="H36" s="14"/>
      <c r="I36" t="s" s="18">
        <v>11</v>
      </c>
    </row>
    <row r="37" ht="20.05" customHeight="1">
      <c r="A37" s="11">
        <v>41</v>
      </c>
      <c r="B37" s="12">
        <v>10074</v>
      </c>
      <c r="C37" s="13">
        <v>17</v>
      </c>
      <c r="D37" s="14"/>
      <c r="E37" s="14"/>
      <c r="F37" s="14"/>
      <c r="G37" t="s" s="18">
        <v>25</v>
      </c>
      <c r="H37" t="s" s="18">
        <v>26</v>
      </c>
      <c r="I37" s="14"/>
    </row>
    <row r="38" ht="20.05" customHeight="1">
      <c r="A38" s="11">
        <v>42</v>
      </c>
      <c r="B38" s="12">
        <v>10285</v>
      </c>
      <c r="C38" s="13">
        <v>17</v>
      </c>
      <c r="D38" s="14"/>
      <c r="E38" s="14"/>
      <c r="F38" s="14"/>
      <c r="G38" t="s" s="18">
        <v>25</v>
      </c>
      <c r="H38" t="s" s="18">
        <v>27</v>
      </c>
      <c r="I38" s="14"/>
    </row>
    <row r="39" ht="8.35" customHeight="1">
      <c r="A39" s="15"/>
      <c r="B39" s="16"/>
      <c r="C39" s="14"/>
      <c r="D39" s="14"/>
      <c r="E39" s="14"/>
      <c r="F39" s="14"/>
      <c r="G39" s="14"/>
      <c r="H39" s="14"/>
      <c r="I39" s="14"/>
    </row>
    <row r="40" ht="20.05" customHeight="1">
      <c r="A40" s="11">
        <v>23</v>
      </c>
      <c r="B40" s="12">
        <v>1922</v>
      </c>
      <c r="C40" s="13">
        <v>-1</v>
      </c>
      <c r="D40" s="14"/>
      <c r="E40" s="13">
        <f>SUM(B40)</f>
        <v>1922</v>
      </c>
      <c r="F40" s="14"/>
      <c r="G40" s="14"/>
      <c r="H40" t="s" s="18">
        <v>28</v>
      </c>
      <c r="I40" s="14"/>
    </row>
    <row r="41" ht="20.05" customHeight="1">
      <c r="A41" s="11">
        <v>25</v>
      </c>
      <c r="B41" s="12">
        <v>33181</v>
      </c>
      <c r="C41" s="13">
        <v>-1</v>
      </c>
      <c r="D41" s="14"/>
      <c r="E41" s="13">
        <f>SUM(B41)</f>
        <v>33181</v>
      </c>
      <c r="F41" s="14"/>
      <c r="G41" t="s" s="18">
        <v>29</v>
      </c>
      <c r="H41" t="s" s="18">
        <v>30</v>
      </c>
      <c r="I41" s="14"/>
    </row>
    <row r="42" ht="20.05" customHeight="1">
      <c r="A42" s="11">
        <v>26</v>
      </c>
      <c r="B42" s="12">
        <v>34232</v>
      </c>
      <c r="C42" s="13">
        <v>-1</v>
      </c>
      <c r="D42" s="14"/>
      <c r="E42" s="13">
        <f>SUM(B42)</f>
        <v>34232</v>
      </c>
      <c r="F42" s="14"/>
      <c r="G42" t="s" s="18">
        <v>31</v>
      </c>
      <c r="H42" t="s" s="18">
        <v>32</v>
      </c>
      <c r="I42" s="14"/>
    </row>
    <row r="43" ht="20.05" customHeight="1">
      <c r="A43" s="11">
        <v>27</v>
      </c>
      <c r="B43" s="12">
        <v>59933</v>
      </c>
      <c r="C43" s="13">
        <v>-1</v>
      </c>
      <c r="D43" s="14"/>
      <c r="E43" s="13">
        <f>SUM(B43)</f>
        <v>59933</v>
      </c>
      <c r="F43" s="14"/>
      <c r="G43" t="s" s="18">
        <v>31</v>
      </c>
      <c r="H43" t="s" s="18">
        <v>33</v>
      </c>
      <c r="I43" s="14"/>
    </row>
    <row r="44" ht="20.05" customHeight="1">
      <c r="A44" s="11">
        <v>28</v>
      </c>
      <c r="B44" s="12">
        <v>67555</v>
      </c>
      <c r="C44" s="13">
        <v>-1</v>
      </c>
      <c r="D44" s="14"/>
      <c r="E44" s="13">
        <f>SUM(B44)</f>
        <v>67555</v>
      </c>
      <c r="F44" s="14"/>
      <c r="G44" t="s" s="18">
        <v>29</v>
      </c>
      <c r="H44" t="s" s="18">
        <v>34</v>
      </c>
      <c r="I44" s="14"/>
    </row>
    <row r="45" ht="20.05" customHeight="1">
      <c r="A45" s="11">
        <v>29</v>
      </c>
      <c r="B45" s="12">
        <v>48435</v>
      </c>
      <c r="C45" s="13">
        <v>-1</v>
      </c>
      <c r="D45" s="14"/>
      <c r="E45" s="13">
        <f>SUM(B45)</f>
        <v>48435</v>
      </c>
      <c r="F45" s="14"/>
      <c r="G45" t="s" s="18">
        <v>35</v>
      </c>
      <c r="H45" t="s" s="18">
        <v>36</v>
      </c>
      <c r="I45" s="14"/>
    </row>
    <row r="46" ht="20.05" customHeight="1">
      <c r="A46" s="11">
        <v>30</v>
      </c>
      <c r="B46" s="12">
        <v>11202</v>
      </c>
      <c r="C46" s="13">
        <v>-1</v>
      </c>
      <c r="D46" s="14"/>
      <c r="E46" s="13">
        <f>SUM(B46)</f>
        <v>11202</v>
      </c>
      <c r="F46" s="14"/>
      <c r="G46" t="s" s="18">
        <v>29</v>
      </c>
      <c r="H46" t="s" s="18">
        <v>37</v>
      </c>
      <c r="I46" s="14"/>
    </row>
    <row r="47" ht="20.05" customHeight="1">
      <c r="A47" s="11">
        <v>31</v>
      </c>
      <c r="B47" s="12">
        <v>3381</v>
      </c>
      <c r="C47" s="13">
        <v>-1</v>
      </c>
      <c r="D47" s="14"/>
      <c r="E47" s="13">
        <f>SUM(B47)</f>
        <v>3381</v>
      </c>
      <c r="F47" s="14"/>
      <c r="G47" t="s" s="18">
        <v>38</v>
      </c>
      <c r="H47" t="s" s="18">
        <v>39</v>
      </c>
      <c r="I47" s="14"/>
    </row>
    <row r="48" ht="20.05" customHeight="1">
      <c r="A48" s="11">
        <v>32</v>
      </c>
      <c r="B48" s="12">
        <v>9217</v>
      </c>
      <c r="C48" s="13">
        <v>-1</v>
      </c>
      <c r="D48" s="14"/>
      <c r="E48" s="13">
        <f>SUM(B48)</f>
        <v>9217</v>
      </c>
      <c r="F48" s="14"/>
      <c r="G48" t="s" s="18">
        <v>40</v>
      </c>
      <c r="H48" t="s" s="18">
        <v>41</v>
      </c>
      <c r="I48" s="14"/>
    </row>
    <row r="49" ht="20.05" customHeight="1">
      <c r="A49" s="11">
        <v>33</v>
      </c>
      <c r="B49" s="12">
        <v>12117</v>
      </c>
      <c r="C49" s="13">
        <v>-1</v>
      </c>
      <c r="D49" s="14"/>
      <c r="E49" s="13">
        <f>SUM(B49)</f>
        <v>12117</v>
      </c>
      <c r="F49" s="14"/>
      <c r="G49" t="s" s="18">
        <v>40</v>
      </c>
      <c r="H49" t="s" s="18">
        <v>42</v>
      </c>
      <c r="I49" s="14"/>
    </row>
    <row r="50" ht="20.05" customHeight="1">
      <c r="A50" s="11">
        <v>34</v>
      </c>
      <c r="B50" s="12">
        <v>218671</v>
      </c>
      <c r="C50" s="13">
        <v>-1</v>
      </c>
      <c r="D50" s="14"/>
      <c r="E50" s="13">
        <f>SUM(B50)</f>
        <v>218671</v>
      </c>
      <c r="F50" s="14"/>
      <c r="G50" t="s" s="18">
        <v>25</v>
      </c>
      <c r="H50" t="s" s="18">
        <v>43</v>
      </c>
      <c r="I50" s="14"/>
    </row>
    <row r="51" ht="20.05" customHeight="1">
      <c r="A51" s="11">
        <v>35</v>
      </c>
      <c r="B51" s="12">
        <v>162456</v>
      </c>
      <c r="C51" s="13">
        <v>-1</v>
      </c>
      <c r="D51" s="14"/>
      <c r="E51" s="13">
        <f>SUM(B51)</f>
        <v>162456</v>
      </c>
      <c r="F51" s="14"/>
      <c r="G51" t="s" s="18">
        <v>25</v>
      </c>
      <c r="H51" t="s" s="18">
        <v>44</v>
      </c>
      <c r="I51" s="14"/>
    </row>
    <row r="52" ht="20.05" customHeight="1">
      <c r="A52" s="11">
        <v>36</v>
      </c>
      <c r="B52" s="12">
        <v>855</v>
      </c>
      <c r="C52" s="13">
        <v>-1</v>
      </c>
      <c r="D52" s="14"/>
      <c r="E52" s="13">
        <f>SUM(B52)</f>
        <v>855</v>
      </c>
      <c r="F52" s="14"/>
      <c r="G52" s="14"/>
      <c r="H52" t="s" s="18">
        <v>45</v>
      </c>
      <c r="I52" s="14"/>
    </row>
    <row r="53" ht="20.05" customHeight="1">
      <c r="A53" s="11">
        <v>37</v>
      </c>
      <c r="B53" s="12">
        <v>919</v>
      </c>
      <c r="C53" s="13">
        <v>-1</v>
      </c>
      <c r="D53" s="14"/>
      <c r="E53" s="13">
        <f>SUM(B53)</f>
        <v>919</v>
      </c>
      <c r="F53" s="14"/>
      <c r="G53" s="14"/>
      <c r="H53" t="s" s="18">
        <v>46</v>
      </c>
      <c r="I53" s="14"/>
    </row>
    <row r="54" ht="20.05" customHeight="1">
      <c r="A54" s="11">
        <v>38</v>
      </c>
      <c r="B54" s="12">
        <v>13949</v>
      </c>
      <c r="C54" s="13">
        <v>-1</v>
      </c>
      <c r="D54" s="14"/>
      <c r="E54" s="13">
        <f>SUM(B54)</f>
        <v>13949</v>
      </c>
      <c r="F54" s="14"/>
      <c r="G54" t="s" s="18">
        <v>47</v>
      </c>
      <c r="H54" t="s" s="18">
        <v>48</v>
      </c>
      <c r="I54" s="14"/>
    </row>
    <row r="55" ht="20.05" customHeight="1">
      <c r="A55" s="11">
        <v>39</v>
      </c>
      <c r="B55" s="12">
        <v>7375</v>
      </c>
      <c r="C55" s="13">
        <v>-1</v>
      </c>
      <c r="D55" s="14"/>
      <c r="E55" s="13">
        <f>SUM(B55)</f>
        <v>7375</v>
      </c>
      <c r="F55" s="14"/>
      <c r="G55" t="s" s="18">
        <v>40</v>
      </c>
      <c r="H55" t="s" s="18">
        <v>49</v>
      </c>
      <c r="I55" s="14"/>
    </row>
    <row r="56" ht="20.05" customHeight="1">
      <c r="A56" s="11">
        <v>43</v>
      </c>
      <c r="B56" s="12">
        <v>1503</v>
      </c>
      <c r="C56" s="13">
        <v>-1</v>
      </c>
      <c r="D56" s="14"/>
      <c r="E56" s="13">
        <f>SUM(B56)</f>
        <v>1503</v>
      </c>
      <c r="F56" s="14"/>
      <c r="G56" s="14"/>
      <c r="H56" t="s" s="18">
        <v>50</v>
      </c>
      <c r="I56" s="14"/>
    </row>
    <row r="57" ht="20.05" customHeight="1">
      <c r="A57" s="11">
        <v>44</v>
      </c>
      <c r="B57" s="12">
        <v>1433</v>
      </c>
      <c r="C57" s="13">
        <v>-1</v>
      </c>
      <c r="D57" s="14"/>
      <c r="E57" s="13">
        <f>SUM(B57)</f>
        <v>1433</v>
      </c>
      <c r="F57" s="14"/>
      <c r="G57" s="14"/>
      <c r="H57" t="s" s="18">
        <v>51</v>
      </c>
      <c r="I57" s="14"/>
    </row>
    <row r="58" ht="20.05" customHeight="1">
      <c r="A58" s="11">
        <v>45</v>
      </c>
      <c r="B58" s="12">
        <v>10603</v>
      </c>
      <c r="C58" s="13">
        <v>-1</v>
      </c>
      <c r="D58" s="14"/>
      <c r="E58" s="13">
        <f>SUM(B58)</f>
        <v>10603</v>
      </c>
      <c r="F58" s="13">
        <f>-1*E58</f>
        <v>-10603</v>
      </c>
      <c r="G58" t="s" s="18">
        <v>52</v>
      </c>
      <c r="H58" t="s" s="18">
        <v>53</v>
      </c>
      <c r="I58" s="14"/>
    </row>
    <row r="59" ht="20.05" customHeight="1">
      <c r="A59" s="11">
        <v>46</v>
      </c>
      <c r="B59" s="12">
        <v>21147</v>
      </c>
      <c r="C59" s="13">
        <v>-1</v>
      </c>
      <c r="D59" s="14"/>
      <c r="E59" s="13">
        <f>SUM(B59)</f>
        <v>21147</v>
      </c>
      <c r="F59" s="13">
        <f>-1*E59</f>
        <v>-21147</v>
      </c>
      <c r="G59" t="s" s="18">
        <v>52</v>
      </c>
      <c r="H59" t="s" s="18">
        <v>54</v>
      </c>
      <c r="I59" s="14"/>
    </row>
  </sheetData>
  <mergeCells count="1">
    <mergeCell ref="A1:I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58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1.9688" style="22" customWidth="1"/>
    <col min="2" max="2" width="10.8516" style="22" customWidth="1"/>
    <col min="3" max="3" width="8.71875" style="22" customWidth="1"/>
    <col min="4" max="4" width="3.00781" style="22" customWidth="1"/>
    <col min="5" max="5" width="11.5625" style="22" customWidth="1"/>
    <col min="6" max="6" width="9.32812" style="22" customWidth="1"/>
    <col min="7" max="7" width="9.17969" style="22" customWidth="1"/>
    <col min="8" max="8" width="17.5" style="22" customWidth="1"/>
    <col min="9" max="9" width="5.22656" style="22" customWidth="1"/>
    <col min="10" max="256" width="16.3516" style="22" customWidth="1"/>
  </cols>
  <sheetData>
    <row r="1" ht="27.65" customHeight="1">
      <c r="A1" t="s" s="2">
        <v>1</v>
      </c>
      <c r="B1" s="2"/>
      <c r="C1" s="2"/>
      <c r="D1" s="2"/>
      <c r="E1" s="2"/>
      <c r="F1" s="2"/>
      <c r="G1" s="2"/>
      <c r="H1" s="2"/>
      <c r="I1" s="2"/>
    </row>
    <row r="2" ht="20.25" customHeight="1">
      <c r="A2" t="s" s="3">
        <v>2</v>
      </c>
      <c r="B2" t="s" s="3">
        <v>3</v>
      </c>
      <c r="C2" t="s" s="3">
        <v>4</v>
      </c>
      <c r="D2" s="4"/>
      <c r="E2" t="s" s="3">
        <v>5</v>
      </c>
      <c r="F2" t="s" s="3">
        <v>6</v>
      </c>
      <c r="G2" t="s" s="3">
        <v>7</v>
      </c>
      <c r="H2" s="4"/>
      <c r="I2" s="4"/>
    </row>
    <row r="3" ht="20.25" customHeight="1">
      <c r="A3" s="5">
        <v>0</v>
      </c>
      <c r="B3" s="6">
        <v>497179</v>
      </c>
      <c r="C3" s="7">
        <v>0</v>
      </c>
      <c r="D3" s="8"/>
      <c r="E3" s="7">
        <f>SUM(B3:B4)</f>
        <v>1344222</v>
      </c>
      <c r="F3" s="9">
        <f>-1*SUM(F30)</f>
        <v>-550000</v>
      </c>
      <c r="G3" s="7">
        <f>SUM(E3:F3)</f>
        <v>794222</v>
      </c>
      <c r="H3" s="8"/>
      <c r="I3" t="s" s="10">
        <v>8</v>
      </c>
    </row>
    <row r="4" ht="20.05" customHeight="1">
      <c r="A4" s="11">
        <v>1</v>
      </c>
      <c r="B4" s="12">
        <v>847043</v>
      </c>
      <c r="C4" s="13">
        <v>0</v>
      </c>
      <c r="D4" s="14"/>
      <c r="E4" s="14"/>
      <c r="F4" s="14"/>
      <c r="G4" s="14"/>
      <c r="H4" s="14"/>
      <c r="I4" s="14"/>
    </row>
    <row r="5" ht="8.35" customHeight="1">
      <c r="A5" s="15"/>
      <c r="B5" s="16"/>
      <c r="C5" s="14"/>
      <c r="D5" s="14"/>
      <c r="E5" s="14"/>
      <c r="F5" s="14"/>
      <c r="G5" s="14"/>
      <c r="H5" s="14"/>
      <c r="I5" s="14"/>
    </row>
    <row r="6" ht="20.05" customHeight="1">
      <c r="A6" s="11">
        <v>3</v>
      </c>
      <c r="B6" s="12">
        <v>560770</v>
      </c>
      <c r="C6" s="13">
        <v>1</v>
      </c>
      <c r="D6" s="14"/>
      <c r="E6" s="13">
        <f>SUM(B6:B7)</f>
        <v>940514</v>
      </c>
      <c r="F6" s="23">
        <f>-1*SUM(F35)</f>
        <v>-50000</v>
      </c>
      <c r="G6" s="13">
        <f>SUM(E6:F6)</f>
        <v>890514</v>
      </c>
      <c r="H6" s="14"/>
      <c r="I6" t="s" s="18">
        <v>9</v>
      </c>
    </row>
    <row r="7" ht="20.05" customHeight="1">
      <c r="A7" s="11">
        <v>5</v>
      </c>
      <c r="B7" s="12">
        <v>379744</v>
      </c>
      <c r="C7" s="13">
        <v>1</v>
      </c>
      <c r="D7" s="14"/>
      <c r="E7" s="14"/>
      <c r="F7" s="14"/>
      <c r="G7" s="14"/>
      <c r="H7" s="14"/>
      <c r="I7" s="14"/>
    </row>
    <row r="8" ht="8.35" customHeight="1">
      <c r="A8" s="15"/>
      <c r="B8" s="16"/>
      <c r="C8" s="14"/>
      <c r="D8" s="14"/>
      <c r="E8" s="14"/>
      <c r="F8" s="14"/>
      <c r="G8" s="14"/>
      <c r="H8" s="14"/>
      <c r="I8" s="14"/>
    </row>
    <row r="9" ht="20.05" customHeight="1">
      <c r="A9" s="11">
        <v>2</v>
      </c>
      <c r="B9" s="12">
        <v>82558</v>
      </c>
      <c r="C9" s="14"/>
      <c r="D9" s="14"/>
      <c r="E9" s="13">
        <f>SUM(B9)</f>
        <v>82558</v>
      </c>
      <c r="F9" s="14"/>
      <c r="G9" t="s" s="18">
        <v>25</v>
      </c>
      <c r="H9" s="14"/>
      <c r="I9" t="s" s="18">
        <v>10</v>
      </c>
    </row>
    <row r="10" ht="20.05" customHeight="1">
      <c r="A10" s="11">
        <v>4</v>
      </c>
      <c r="B10" s="12">
        <v>96285</v>
      </c>
      <c r="C10" s="14"/>
      <c r="D10" s="14"/>
      <c r="E10" s="13">
        <f>SUM(B10)</f>
        <v>96285</v>
      </c>
      <c r="F10" s="14"/>
      <c r="G10" t="s" s="18">
        <v>25</v>
      </c>
      <c r="H10" s="14"/>
      <c r="I10" t="s" s="18">
        <v>11</v>
      </c>
    </row>
    <row r="11" ht="8.35" customHeight="1">
      <c r="A11" s="15"/>
      <c r="B11" s="16"/>
      <c r="C11" s="14"/>
      <c r="D11" s="14"/>
      <c r="E11" s="14"/>
      <c r="F11" s="14"/>
      <c r="G11" s="14"/>
      <c r="H11" s="14"/>
      <c r="I11" s="14"/>
    </row>
    <row r="12" ht="20.05" customHeight="1">
      <c r="A12" s="11">
        <v>6</v>
      </c>
      <c r="B12" s="12">
        <v>52412</v>
      </c>
      <c r="C12" s="13">
        <v>2</v>
      </c>
      <c r="D12" s="14"/>
      <c r="E12" s="13">
        <f>SUM(B12:B17)</f>
        <v>243515</v>
      </c>
      <c r="F12" s="20">
        <v>500000</v>
      </c>
      <c r="G12" s="13">
        <f>SUM(E12:F12)+SUM(E40:E41)</f>
        <v>810928</v>
      </c>
      <c r="H12" s="14"/>
      <c r="I12" t="s" s="18">
        <v>55</v>
      </c>
    </row>
    <row r="13" ht="20.05" customHeight="1">
      <c r="A13" s="11">
        <v>8</v>
      </c>
      <c r="B13" s="12">
        <v>55064</v>
      </c>
      <c r="C13" s="13">
        <v>2</v>
      </c>
      <c r="D13" s="14"/>
      <c r="E13" s="14"/>
      <c r="F13" s="14"/>
      <c r="G13" s="14"/>
      <c r="H13" s="14"/>
      <c r="I13" s="14"/>
    </row>
    <row r="14" ht="20.05" customHeight="1">
      <c r="A14" s="11">
        <v>10</v>
      </c>
      <c r="B14" s="12">
        <v>54611</v>
      </c>
      <c r="C14" s="13">
        <v>2</v>
      </c>
      <c r="D14" s="14"/>
      <c r="E14" s="14"/>
      <c r="F14" s="14"/>
      <c r="G14" s="14"/>
      <c r="H14" s="14"/>
      <c r="I14" s="14"/>
    </row>
    <row r="15" ht="20.05" customHeight="1">
      <c r="A15" s="11">
        <v>12</v>
      </c>
      <c r="B15" s="12">
        <v>34929</v>
      </c>
      <c r="C15" s="13">
        <v>2</v>
      </c>
      <c r="D15" s="14"/>
      <c r="E15" s="14"/>
      <c r="F15" s="14"/>
      <c r="G15" s="14"/>
      <c r="H15" s="14"/>
      <c r="I15" s="14"/>
    </row>
    <row r="16" ht="20.05" customHeight="1">
      <c r="A16" s="11">
        <v>13</v>
      </c>
      <c r="B16" s="12">
        <v>31880</v>
      </c>
      <c r="C16" s="13">
        <v>2</v>
      </c>
      <c r="D16" s="14"/>
      <c r="E16" s="14"/>
      <c r="F16" s="14"/>
      <c r="G16" s="14"/>
      <c r="H16" s="14"/>
      <c r="I16" s="14"/>
    </row>
    <row r="17" ht="20.05" customHeight="1">
      <c r="A17" s="11">
        <v>15</v>
      </c>
      <c r="B17" s="12">
        <v>14619</v>
      </c>
      <c r="C17" s="13">
        <v>2</v>
      </c>
      <c r="D17" s="14"/>
      <c r="E17" s="14"/>
      <c r="F17" s="14"/>
      <c r="G17" s="14"/>
      <c r="H17" s="14"/>
      <c r="I17" s="14"/>
    </row>
    <row r="18" ht="8.35" customHeight="1">
      <c r="A18" s="15"/>
      <c r="B18" s="16"/>
      <c r="C18" s="14"/>
      <c r="D18" s="14"/>
      <c r="E18" s="14"/>
      <c r="F18" s="14"/>
      <c r="G18" s="14"/>
      <c r="H18" s="14"/>
      <c r="I18" s="14"/>
    </row>
    <row r="19" ht="20.05" customHeight="1">
      <c r="A19" s="11">
        <v>7</v>
      </c>
      <c r="B19" s="12">
        <v>1623739</v>
      </c>
      <c r="C19" s="13">
        <v>3</v>
      </c>
      <c r="D19" s="14"/>
      <c r="E19" s="13">
        <f>SUM(B19:B21)</f>
        <v>2243082</v>
      </c>
      <c r="F19" s="20">
        <f>-1*SUM(F27,F12,F24)</f>
        <v>-1350000</v>
      </c>
      <c r="G19" s="13">
        <f>SUM(E19:F19)</f>
        <v>893082</v>
      </c>
      <c r="H19" s="14"/>
      <c r="I19" t="s" s="18">
        <v>56</v>
      </c>
    </row>
    <row r="20" ht="20.05" customHeight="1">
      <c r="A20" s="11">
        <v>9</v>
      </c>
      <c r="B20" s="12">
        <v>284824</v>
      </c>
      <c r="C20" s="13">
        <v>3</v>
      </c>
      <c r="D20" s="14"/>
      <c r="E20" s="14"/>
      <c r="F20" s="14"/>
      <c r="G20" s="14"/>
      <c r="H20" s="14"/>
      <c r="I20" t="s" s="18">
        <v>16</v>
      </c>
    </row>
    <row r="21" ht="20.05" customHeight="1">
      <c r="A21" s="11">
        <v>11</v>
      </c>
      <c r="B21" s="12">
        <v>334519</v>
      </c>
      <c r="C21" s="13">
        <v>3</v>
      </c>
      <c r="D21" s="14"/>
      <c r="E21" s="14"/>
      <c r="F21" s="14"/>
      <c r="G21" s="14"/>
      <c r="H21" s="14"/>
      <c r="I21" t="s" s="18">
        <v>17</v>
      </c>
    </row>
    <row r="22" ht="20.05" customHeight="1">
      <c r="A22" s="11">
        <v>19</v>
      </c>
      <c r="B22" s="12">
        <v>390913</v>
      </c>
      <c r="C22" s="14"/>
      <c r="D22" s="14"/>
      <c r="E22" s="13">
        <f>SUM(B22)</f>
        <v>390913</v>
      </c>
      <c r="F22" s="14"/>
      <c r="G22" t="s" s="18">
        <v>57</v>
      </c>
      <c r="H22" s="14"/>
      <c r="I22" t="s" s="18">
        <v>18</v>
      </c>
    </row>
    <row r="23" ht="8.35" customHeight="1">
      <c r="A23" s="15"/>
      <c r="B23" s="16"/>
      <c r="C23" s="14"/>
      <c r="D23" s="14"/>
      <c r="E23" s="14"/>
      <c r="F23" s="14"/>
      <c r="G23" s="14"/>
      <c r="H23" s="14"/>
      <c r="I23" s="14"/>
    </row>
    <row r="24" ht="20.05" customHeight="1">
      <c r="A24" s="11">
        <v>16</v>
      </c>
      <c r="B24" s="12">
        <v>246586</v>
      </c>
      <c r="C24" s="13">
        <v>5</v>
      </c>
      <c r="D24" s="14"/>
      <c r="E24" s="13">
        <f>SUM(B24:B25)</f>
        <v>323253</v>
      </c>
      <c r="F24" s="20">
        <v>150000</v>
      </c>
      <c r="G24" s="13">
        <f>E24+E22+F24</f>
        <v>864166</v>
      </c>
      <c r="H24" s="14"/>
      <c r="I24" t="s" s="18">
        <v>19</v>
      </c>
    </row>
    <row r="25" ht="20.05" customHeight="1">
      <c r="A25" s="11">
        <v>24</v>
      </c>
      <c r="B25" s="12">
        <v>76667</v>
      </c>
      <c r="C25" s="13">
        <v>5</v>
      </c>
      <c r="D25" s="14"/>
      <c r="E25" s="14"/>
      <c r="F25" s="14"/>
      <c r="G25" s="14"/>
      <c r="H25" s="14"/>
      <c r="I25" s="14"/>
    </row>
    <row r="26" ht="8.35" customHeight="1">
      <c r="A26" s="15"/>
      <c r="B26" s="16"/>
      <c r="C26" s="14"/>
      <c r="D26" s="14"/>
      <c r="E26" s="14"/>
      <c r="F26" s="14"/>
      <c r="G26" s="14"/>
      <c r="H26" s="14"/>
      <c r="I26" s="14"/>
    </row>
    <row r="27" ht="20.05" customHeight="1">
      <c r="A27" s="11">
        <v>18</v>
      </c>
      <c r="B27" s="12">
        <v>63905</v>
      </c>
      <c r="C27" s="13">
        <v>6</v>
      </c>
      <c r="D27" s="14"/>
      <c r="E27" s="13">
        <f>SUM(B27:B28)</f>
        <v>117988</v>
      </c>
      <c r="F27" s="20">
        <v>700000</v>
      </c>
      <c r="G27" s="13">
        <f>E27+F27+SUM(E53:E54)</f>
        <v>839312</v>
      </c>
      <c r="H27" s="14"/>
      <c r="I27" t="s" s="18">
        <v>20</v>
      </c>
    </row>
    <row r="28" ht="20.05" customHeight="1">
      <c r="A28" s="11">
        <v>21</v>
      </c>
      <c r="B28" s="12">
        <v>54083</v>
      </c>
      <c r="C28" s="13">
        <v>6</v>
      </c>
      <c r="D28" s="14"/>
      <c r="E28" s="14"/>
      <c r="F28" s="14"/>
      <c r="G28" s="14"/>
      <c r="H28" s="14"/>
      <c r="I28" t="s" s="18">
        <v>24</v>
      </c>
    </row>
    <row r="29" ht="8.35" customHeight="1">
      <c r="A29" s="15"/>
      <c r="B29" s="16"/>
      <c r="C29" s="14"/>
      <c r="D29" s="14"/>
      <c r="E29" s="14"/>
      <c r="F29" s="14"/>
      <c r="G29" s="14"/>
      <c r="H29" s="14"/>
      <c r="I29" s="14"/>
    </row>
    <row r="30" ht="20.05" customHeight="1">
      <c r="A30" s="11">
        <v>14</v>
      </c>
      <c r="B30" s="12">
        <v>86882</v>
      </c>
      <c r="C30" s="13">
        <v>4</v>
      </c>
      <c r="D30" s="14"/>
      <c r="E30" s="13">
        <f>SUM(B30:B33)</f>
        <v>184997</v>
      </c>
      <c r="F30" s="21">
        <v>550000</v>
      </c>
      <c r="G30" s="13">
        <f>SUM(E30:F30)+SUM(E57:E58)</f>
        <v>766747</v>
      </c>
      <c r="H30" s="14"/>
      <c r="I30" t="s" s="18">
        <v>21</v>
      </c>
    </row>
    <row r="31" ht="20.05" customHeight="1">
      <c r="A31" s="11">
        <v>22</v>
      </c>
      <c r="B31" s="12">
        <v>54317</v>
      </c>
      <c r="C31" s="13">
        <v>4</v>
      </c>
      <c r="D31" s="14"/>
      <c r="E31" s="14"/>
      <c r="F31" s="14"/>
      <c r="G31" s="14"/>
      <c r="H31" s="14"/>
      <c r="I31" t="s" s="18">
        <v>58</v>
      </c>
    </row>
    <row r="32" ht="20.05" customHeight="1">
      <c r="A32" s="11">
        <v>20</v>
      </c>
      <c r="B32" s="12">
        <v>30179</v>
      </c>
      <c r="C32" s="13">
        <v>4</v>
      </c>
      <c r="D32" s="14"/>
      <c r="E32" s="14"/>
      <c r="F32" s="14"/>
      <c r="G32" s="14"/>
      <c r="H32" s="14"/>
      <c r="I32" t="s" s="18">
        <v>59</v>
      </c>
    </row>
    <row r="33" ht="20.05" customHeight="1">
      <c r="A33" s="11">
        <v>17</v>
      </c>
      <c r="B33" s="12">
        <v>13619</v>
      </c>
      <c r="C33" s="13">
        <v>4</v>
      </c>
      <c r="D33" s="14"/>
      <c r="E33" s="14"/>
      <c r="F33" s="14"/>
      <c r="G33" s="14"/>
      <c r="H33" s="14"/>
      <c r="I33" t="s" s="18">
        <v>60</v>
      </c>
    </row>
    <row r="34" ht="8.35" customHeight="1">
      <c r="A34" s="15"/>
      <c r="B34" s="16"/>
      <c r="C34" s="14"/>
      <c r="D34" s="14"/>
      <c r="E34" s="14"/>
      <c r="F34" s="14"/>
      <c r="G34" s="14"/>
      <c r="H34" s="14"/>
      <c r="I34" s="14"/>
    </row>
    <row r="35" ht="20.05" customHeight="1">
      <c r="A35" s="11">
        <v>40</v>
      </c>
      <c r="B35" s="12">
        <v>14330</v>
      </c>
      <c r="C35" s="13">
        <v>7</v>
      </c>
      <c r="D35" s="14"/>
      <c r="E35" s="13">
        <f>B35</f>
        <v>14330</v>
      </c>
      <c r="F35" s="23">
        <v>50000</v>
      </c>
      <c r="G35" s="13">
        <f>SUM(E35:F35)+SUM(E42:E50)+SUM(E9:E10)+SUM(E36:E37)</f>
        <v>856499</v>
      </c>
      <c r="H35" s="14"/>
      <c r="I35" t="s" s="18">
        <v>11</v>
      </c>
    </row>
    <row r="36" ht="20.05" customHeight="1">
      <c r="A36" s="11">
        <v>41</v>
      </c>
      <c r="B36" s="12">
        <v>10074</v>
      </c>
      <c r="C36" s="14"/>
      <c r="D36" s="14"/>
      <c r="E36" s="13">
        <f>SUM(B36)</f>
        <v>10074</v>
      </c>
      <c r="F36" s="14"/>
      <c r="G36" t="s" s="18">
        <v>25</v>
      </c>
      <c r="H36" t="s" s="18">
        <v>26</v>
      </c>
      <c r="I36" s="14"/>
    </row>
    <row r="37" ht="20.05" customHeight="1">
      <c r="A37" s="11">
        <v>42</v>
      </c>
      <c r="B37" s="12">
        <v>10285</v>
      </c>
      <c r="C37" s="14"/>
      <c r="D37" s="14"/>
      <c r="E37" s="13">
        <f>SUM(B37)</f>
        <v>10285</v>
      </c>
      <c r="F37" s="14"/>
      <c r="G37" t="s" s="18">
        <v>25</v>
      </c>
      <c r="H37" t="s" s="18">
        <v>27</v>
      </c>
      <c r="I37" s="14"/>
    </row>
    <row r="38" ht="8.35" customHeight="1">
      <c r="A38" s="15"/>
      <c r="B38" s="16"/>
      <c r="C38" s="14"/>
      <c r="D38" s="14"/>
      <c r="E38" s="14"/>
      <c r="F38" s="14"/>
      <c r="G38" s="14"/>
      <c r="H38" s="14"/>
      <c r="I38" s="14"/>
    </row>
    <row r="39" ht="20.05" customHeight="1">
      <c r="A39" s="11">
        <v>23</v>
      </c>
      <c r="B39" s="12">
        <v>1922</v>
      </c>
      <c r="C39" s="14"/>
      <c r="D39" s="14"/>
      <c r="E39" s="13">
        <f>SUM(B39)</f>
        <v>1922</v>
      </c>
      <c r="F39" s="14"/>
      <c r="G39" s="14"/>
      <c r="H39" t="s" s="18">
        <v>28</v>
      </c>
      <c r="I39" s="14"/>
    </row>
    <row r="40" ht="20.05" customHeight="1">
      <c r="A40" s="11">
        <v>25</v>
      </c>
      <c r="B40" s="12">
        <v>33181</v>
      </c>
      <c r="C40" s="14"/>
      <c r="D40" s="14"/>
      <c r="E40" s="13">
        <f>SUM(B40)</f>
        <v>33181</v>
      </c>
      <c r="F40" s="14"/>
      <c r="G40" t="s" s="18">
        <v>61</v>
      </c>
      <c r="H40" t="s" s="18">
        <v>30</v>
      </c>
      <c r="I40" s="14"/>
    </row>
    <row r="41" ht="20.05" customHeight="1">
      <c r="A41" s="11">
        <v>26</v>
      </c>
      <c r="B41" s="12">
        <v>34232</v>
      </c>
      <c r="C41" s="14"/>
      <c r="D41" s="14"/>
      <c r="E41" s="13">
        <f>SUM(B41)</f>
        <v>34232</v>
      </c>
      <c r="F41" s="14"/>
      <c r="G41" t="s" s="18">
        <v>61</v>
      </c>
      <c r="H41" t="s" s="18">
        <v>32</v>
      </c>
      <c r="I41" s="14"/>
    </row>
    <row r="42" ht="20.05" customHeight="1">
      <c r="A42" s="11">
        <v>27</v>
      </c>
      <c r="B42" s="12">
        <v>59933</v>
      </c>
      <c r="C42" s="14"/>
      <c r="D42" s="14"/>
      <c r="E42" s="13">
        <f>SUM(B42)</f>
        <v>59933</v>
      </c>
      <c r="F42" s="14"/>
      <c r="G42" t="s" s="18">
        <v>25</v>
      </c>
      <c r="H42" t="s" s="18">
        <v>33</v>
      </c>
      <c r="I42" s="14"/>
    </row>
    <row r="43" ht="20.05" customHeight="1">
      <c r="A43" s="11">
        <v>28</v>
      </c>
      <c r="B43" s="12">
        <v>67555</v>
      </c>
      <c r="C43" s="14"/>
      <c r="D43" s="14"/>
      <c r="E43" s="13">
        <f>SUM(B43)</f>
        <v>67555</v>
      </c>
      <c r="F43" s="14"/>
      <c r="G43" t="s" s="18">
        <v>25</v>
      </c>
      <c r="H43" t="s" s="18">
        <v>34</v>
      </c>
      <c r="I43" s="14"/>
    </row>
    <row r="44" ht="20.05" customHeight="1">
      <c r="A44" s="11">
        <v>29</v>
      </c>
      <c r="B44" s="12">
        <v>48435</v>
      </c>
      <c r="C44" s="14"/>
      <c r="D44" s="14"/>
      <c r="E44" s="13">
        <f>SUM(B44)</f>
        <v>48435</v>
      </c>
      <c r="F44" s="14"/>
      <c r="G44" t="s" s="18">
        <v>25</v>
      </c>
      <c r="H44" t="s" s="18">
        <v>36</v>
      </c>
      <c r="I44" s="14"/>
    </row>
    <row r="45" ht="20.05" customHeight="1">
      <c r="A45" s="11">
        <v>30</v>
      </c>
      <c r="B45" s="12">
        <v>11202</v>
      </c>
      <c r="C45" s="14"/>
      <c r="D45" s="14"/>
      <c r="E45" s="13">
        <f>SUM(B45)</f>
        <v>11202</v>
      </c>
      <c r="F45" s="14"/>
      <c r="G45" t="s" s="18">
        <v>25</v>
      </c>
      <c r="H45" t="s" s="18">
        <v>37</v>
      </c>
      <c r="I45" s="14"/>
    </row>
    <row r="46" ht="20.05" customHeight="1">
      <c r="A46" s="11">
        <v>31</v>
      </c>
      <c r="B46" s="12">
        <v>3381</v>
      </c>
      <c r="C46" s="14"/>
      <c r="D46" s="14"/>
      <c r="E46" s="13">
        <f>SUM(B46)</f>
        <v>3381</v>
      </c>
      <c r="F46" s="14"/>
      <c r="G46" t="s" s="18">
        <v>25</v>
      </c>
      <c r="H46" t="s" s="18">
        <v>39</v>
      </c>
      <c r="I46" s="14"/>
    </row>
    <row r="47" ht="20.05" customHeight="1">
      <c r="A47" s="11">
        <v>32</v>
      </c>
      <c r="B47" s="12">
        <v>9217</v>
      </c>
      <c r="C47" s="14"/>
      <c r="D47" s="14"/>
      <c r="E47" s="13">
        <f>SUM(B47)</f>
        <v>9217</v>
      </c>
      <c r="F47" s="14"/>
      <c r="G47" t="s" s="18">
        <v>25</v>
      </c>
      <c r="H47" t="s" s="18">
        <v>41</v>
      </c>
      <c r="I47" s="14"/>
    </row>
    <row r="48" ht="20.05" customHeight="1">
      <c r="A48" s="11">
        <v>33</v>
      </c>
      <c r="B48" s="12">
        <v>12117</v>
      </c>
      <c r="C48" s="14"/>
      <c r="D48" s="14"/>
      <c r="E48" s="13">
        <f>SUM(B48)</f>
        <v>12117</v>
      </c>
      <c r="F48" s="14"/>
      <c r="G48" t="s" s="18">
        <v>25</v>
      </c>
      <c r="H48" t="s" s="18">
        <v>42</v>
      </c>
      <c r="I48" s="14"/>
    </row>
    <row r="49" ht="20.05" customHeight="1">
      <c r="A49" s="11">
        <v>34</v>
      </c>
      <c r="B49" s="12">
        <v>218671</v>
      </c>
      <c r="C49" s="14"/>
      <c r="D49" s="14"/>
      <c r="E49" s="13">
        <f>SUM(B49)</f>
        <v>218671</v>
      </c>
      <c r="F49" s="14"/>
      <c r="G49" t="s" s="18">
        <v>25</v>
      </c>
      <c r="H49" t="s" s="18">
        <v>43</v>
      </c>
      <c r="I49" s="14"/>
    </row>
    <row r="50" ht="20.05" customHeight="1">
      <c r="A50" s="11">
        <v>35</v>
      </c>
      <c r="B50" s="12">
        <v>162456</v>
      </c>
      <c r="C50" s="14"/>
      <c r="D50" s="14"/>
      <c r="E50" s="13">
        <f>SUM(B50)</f>
        <v>162456</v>
      </c>
      <c r="F50" s="14"/>
      <c r="G50" t="s" s="18">
        <v>25</v>
      </c>
      <c r="H50" t="s" s="18">
        <v>44</v>
      </c>
      <c r="I50" s="14"/>
    </row>
    <row r="51" ht="20.05" customHeight="1">
      <c r="A51" s="11">
        <v>36</v>
      </c>
      <c r="B51" s="12">
        <v>855</v>
      </c>
      <c r="C51" s="14"/>
      <c r="D51" s="14"/>
      <c r="E51" s="13">
        <f>SUM(B51)</f>
        <v>855</v>
      </c>
      <c r="F51" s="14"/>
      <c r="G51" s="14"/>
      <c r="H51" t="s" s="18">
        <v>45</v>
      </c>
      <c r="I51" s="14"/>
    </row>
    <row r="52" ht="20.05" customHeight="1">
      <c r="A52" s="11">
        <v>37</v>
      </c>
      <c r="B52" s="12">
        <v>919</v>
      </c>
      <c r="C52" s="14"/>
      <c r="D52" s="14"/>
      <c r="E52" s="13">
        <f>SUM(B52)</f>
        <v>919</v>
      </c>
      <c r="F52" s="14"/>
      <c r="G52" s="14"/>
      <c r="H52" t="s" s="18">
        <v>46</v>
      </c>
      <c r="I52" s="14"/>
    </row>
    <row r="53" ht="20.05" customHeight="1">
      <c r="A53" s="11">
        <v>38</v>
      </c>
      <c r="B53" s="12">
        <v>13949</v>
      </c>
      <c r="C53" s="14"/>
      <c r="D53" s="14"/>
      <c r="E53" s="13">
        <f>SUM(B53)</f>
        <v>13949</v>
      </c>
      <c r="F53" s="14"/>
      <c r="G53" t="s" s="18">
        <v>62</v>
      </c>
      <c r="H53" t="s" s="18">
        <v>48</v>
      </c>
      <c r="I53" s="14"/>
    </row>
    <row r="54" ht="20.05" customHeight="1">
      <c r="A54" s="11">
        <v>39</v>
      </c>
      <c r="B54" s="12">
        <v>7375</v>
      </c>
      <c r="C54" s="14"/>
      <c r="D54" s="14"/>
      <c r="E54" s="13">
        <f>SUM(B54)</f>
        <v>7375</v>
      </c>
      <c r="F54" s="14"/>
      <c r="G54" t="s" s="18">
        <v>62</v>
      </c>
      <c r="H54" t="s" s="18">
        <v>49</v>
      </c>
      <c r="I54" s="14"/>
    </row>
    <row r="55" ht="20.05" customHeight="1">
      <c r="A55" s="11">
        <v>43</v>
      </c>
      <c r="B55" s="12">
        <v>1503</v>
      </c>
      <c r="C55" s="14"/>
      <c r="D55" s="14"/>
      <c r="E55" s="13">
        <f>SUM(B55)</f>
        <v>1503</v>
      </c>
      <c r="F55" s="14"/>
      <c r="G55" s="14"/>
      <c r="H55" t="s" s="18">
        <v>50</v>
      </c>
      <c r="I55" s="14"/>
    </row>
    <row r="56" ht="20.05" customHeight="1">
      <c r="A56" s="11">
        <v>44</v>
      </c>
      <c r="B56" s="12">
        <v>1433</v>
      </c>
      <c r="C56" s="14"/>
      <c r="D56" s="14"/>
      <c r="E56" s="13">
        <f>SUM(B56)</f>
        <v>1433</v>
      </c>
      <c r="F56" s="14"/>
      <c r="G56" s="14"/>
      <c r="H56" t="s" s="18">
        <v>51</v>
      </c>
      <c r="I56" s="14"/>
    </row>
    <row r="57" ht="20.05" customHeight="1">
      <c r="A57" s="11">
        <v>45</v>
      </c>
      <c r="B57" s="12">
        <v>10603</v>
      </c>
      <c r="C57" s="14"/>
      <c r="D57" s="14"/>
      <c r="E57" s="13">
        <f>SUM(B57)</f>
        <v>10603</v>
      </c>
      <c r="F57" s="14"/>
      <c r="G57" t="s" s="18">
        <v>52</v>
      </c>
      <c r="H57" t="s" s="18">
        <v>53</v>
      </c>
      <c r="I57" s="14"/>
    </row>
    <row r="58" ht="20.05" customHeight="1">
      <c r="A58" s="11">
        <v>46</v>
      </c>
      <c r="B58" s="12">
        <v>21147</v>
      </c>
      <c r="C58" s="14"/>
      <c r="D58" s="14"/>
      <c r="E58" s="13">
        <f>SUM(B58)</f>
        <v>21147</v>
      </c>
      <c r="F58" s="14"/>
      <c r="G58" t="s" s="18">
        <v>52</v>
      </c>
      <c r="H58" t="s" s="18">
        <v>54</v>
      </c>
      <c r="I58" s="14"/>
    </row>
  </sheetData>
  <mergeCells count="1">
    <mergeCell ref="A1:I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